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3725" activeTab="4"/>
  </bookViews>
  <sheets>
    <sheet name="Кос" sheetId="1" r:id="rId1"/>
    <sheet name=" выбр Кос" sheetId="2" r:id="rId2"/>
    <sheet name="сброс Кос" sheetId="3" r:id="rId3"/>
    <sheet name=" сточн водах Кос" sheetId="4" r:id="rId4"/>
    <sheet name="отх Кос" sheetId="5" r:id="rId5"/>
  </sheets>
  <definedNames>
    <definedName name="_xlnm._FilterDatabase" localSheetId="4" hidden="1">'отх Кос'!$E$2:$E$19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2" l="1"/>
  <c r="P19" i="2"/>
  <c r="N19" i="2" l="1"/>
  <c r="L19" i="2"/>
  <c r="J19" i="2"/>
  <c r="H19" i="2"/>
  <c r="F19" i="2"/>
  <c r="F14" i="2"/>
  <c r="F10" i="2"/>
  <c r="F9" i="2"/>
  <c r="F18" i="2" l="1"/>
  <c r="F17" i="2"/>
  <c r="F16" i="2"/>
  <c r="F15" i="2"/>
  <c r="F13" i="2"/>
  <c r="F11" i="2"/>
  <c r="F8" i="2"/>
  <c r="F7" i="2"/>
  <c r="T19" i="2"/>
  <c r="R19" i="2"/>
  <c r="C23" i="1" l="1"/>
</calcChain>
</file>

<file path=xl/comments1.xml><?xml version="1.0" encoding="utf-8"?>
<comments xmlns="http://schemas.openxmlformats.org/spreadsheetml/2006/main">
  <authors>
    <author>Автор</author>
  </authors>
  <commentList>
    <comment ref="H4" authorId="0" shapeId="0">
      <text>
        <r>
          <rPr>
            <sz val="9"/>
            <color indexed="81"/>
            <rFont val="Tahoma"/>
            <charset val="1"/>
          </rPr>
          <t>6002</t>
        </r>
      </text>
    </comment>
    <comment ref="J4" authorId="0" shapeId="0">
      <text>
        <r>
          <rPr>
            <sz val="9"/>
            <color indexed="81"/>
            <rFont val="Tahoma"/>
            <charset val="1"/>
          </rPr>
          <t xml:space="preserve">6003
</t>
        </r>
      </text>
    </comment>
    <comment ref="L4" authorId="0" shapeId="0">
      <text>
        <r>
          <rPr>
            <sz val="9"/>
            <color indexed="81"/>
            <rFont val="Tahoma"/>
            <charset val="1"/>
          </rPr>
          <t xml:space="preserve">6004
</t>
        </r>
      </text>
    </comment>
    <comment ref="N4" authorId="0" shapeId="0">
      <text>
        <r>
          <rPr>
            <sz val="9"/>
            <color indexed="81"/>
            <rFont val="Tahoma"/>
            <charset val="1"/>
          </rPr>
          <t>6005</t>
        </r>
      </text>
    </comment>
    <comment ref="P4" authorId="0" shapeId="0">
      <text>
        <r>
          <rPr>
            <sz val="9"/>
            <color indexed="81"/>
            <rFont val="Tahoma"/>
            <charset val="1"/>
          </rPr>
          <t xml:space="preserve">6006
</t>
        </r>
      </text>
    </comment>
    <comment ref="R4" authorId="0" shapeId="0">
      <text>
        <r>
          <rPr>
            <sz val="9"/>
            <color indexed="81"/>
            <rFont val="Tahoma"/>
            <charset val="1"/>
          </rPr>
          <t>6009</t>
        </r>
      </text>
    </comment>
    <comment ref="T4" authorId="0" shapeId="0">
      <text>
        <r>
          <rPr>
            <sz val="9"/>
            <color indexed="81"/>
            <rFont val="Tahoma"/>
            <charset val="1"/>
          </rPr>
          <t>6011</t>
        </r>
      </text>
    </comment>
    <comment ref="V4" authorId="0" shapeId="0">
      <text>
        <r>
          <rPr>
            <sz val="9"/>
            <color indexed="81"/>
            <rFont val="Tahoma"/>
            <charset val="1"/>
          </rPr>
          <t>6012</t>
        </r>
      </text>
    </comment>
  </commentList>
</comments>
</file>

<file path=xl/sharedStrings.xml><?xml version="1.0" encoding="utf-8"?>
<sst xmlns="http://schemas.openxmlformats.org/spreadsheetml/2006/main" count="144" uniqueCount="93">
  <si>
    <t>№ п/п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</si>
  <si>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</si>
  <si>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</si>
  <si>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</si>
  <si>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</si>
  <si>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</si>
  <si>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</si>
  <si>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</si>
  <si>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</si>
  <si>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</si>
  <si>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</si>
  <si>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</si>
  <si>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</si>
  <si>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</si>
  <si>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</si>
  <si>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</si>
  <si>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</si>
  <si>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</si>
  <si>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</si>
  <si>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</si>
  <si>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</si>
  <si>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</si>
  <si>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</si>
  <si>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</si>
  <si>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</si>
  <si>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</si>
  <si>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</si>
  <si>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</si>
  <si>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</si>
  <si>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</si>
  <si>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</si>
  <si>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</si>
  <si>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</si>
  <si>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</si>
  <si>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Данные о сбросах сточных вод в воду за отчетный год</t>
  </si>
  <si>
    <t>Перенос загрязнителей в сточных водах за пределы участка*</t>
  </si>
  <si>
    <t xml:space="preserve"> Данные об объемах отходов 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</si>
  <si>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</si>
  <si>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</si>
  <si>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</si>
  <si>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</si>
  <si>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</si>
  <si>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</si>
  <si>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</si>
  <si>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</si>
  <si>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</si>
  <si>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</si>
  <si>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>Р</t>
  </si>
  <si>
    <t>060441000268</t>
  </si>
  <si>
    <t>Железо(II,III) оксиды</t>
  </si>
  <si>
    <t>Марганец и его соединения</t>
  </si>
  <si>
    <t>Углерод(Сажа,Углерод черный)</t>
  </si>
  <si>
    <t xml:space="preserve">Фтористые газообразные соединения </t>
  </si>
  <si>
    <t xml:space="preserve">Фториды неорганические плохо растворимые </t>
  </si>
  <si>
    <t xml:space="preserve">Масло минеральное нефтяное </t>
  </si>
  <si>
    <t>Алканы С12-19</t>
  </si>
  <si>
    <t>Плошадка карьера</t>
  </si>
  <si>
    <t>Породный отвал №3</t>
  </si>
  <si>
    <t>Отвал ПРС №3</t>
  </si>
  <si>
    <t>Породный отвал №1</t>
  </si>
  <si>
    <t>Породный отвал №2</t>
  </si>
  <si>
    <t>Отвал ПРС №1</t>
  </si>
  <si>
    <t>Породный отвал №4</t>
  </si>
  <si>
    <t>Отвал ПРС №2</t>
  </si>
  <si>
    <t>Отвал ПРС №4</t>
  </si>
  <si>
    <t>010101</t>
  </si>
  <si>
    <t xml:space="preserve">Вскрышная порода </t>
  </si>
  <si>
    <t>рудник Космурун</t>
  </si>
  <si>
    <t>48.360875 с.ш.,
77.472091 в.д.</t>
  </si>
  <si>
    <t>Сера диоксид (Ангрид сернистый)</t>
  </si>
  <si>
    <t>Сероводород</t>
  </si>
  <si>
    <t xml:space="preserve">Азота(IV) диоксид </t>
  </si>
  <si>
    <t>Азот(II) оксид</t>
  </si>
  <si>
    <t>Углерод оксид</t>
  </si>
  <si>
    <t>Пыль неорганческая содержащая двуокись кремния 70-20%</t>
  </si>
  <si>
    <t>Выпуск №1 (карьерные сточные воды)</t>
  </si>
  <si>
    <t>Карагандинская область,
г. Караганда, пр. Строителей, 35а</t>
  </si>
  <si>
    <t>Расчетный метод</t>
  </si>
  <si>
    <t>Добыча медных руд открытым способом</t>
  </si>
  <si>
    <t>филиала ТОО "Корпорация Казахмыс"</t>
  </si>
  <si>
    <t>ПО "Карагандацветмет"</t>
  </si>
  <si>
    <t>исп.: Дузбаева А. К.</t>
  </si>
  <si>
    <t>т.: 95 71 18</t>
  </si>
  <si>
    <t>green6@kazakhmys.kz</t>
  </si>
  <si>
    <t>Аягозский район, месторождение Космурун</t>
  </si>
  <si>
    <t>630-08-0</t>
  </si>
  <si>
    <t>124-38-9</t>
  </si>
  <si>
    <t>сбросов в водные объекты отсутствуют.</t>
  </si>
  <si>
    <t>Нурекин Д. К.</t>
  </si>
  <si>
    <t>2022 год</t>
  </si>
  <si>
    <t>Абай</t>
  </si>
  <si>
    <t>И.о. генерального директора</t>
  </si>
  <si>
    <t>Д. К. Нурекин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</si>
</sst>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11" fillId="0" borderId="0" xfId="1" applyFont="1"/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en6@kazakhmys.k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workbookViewId="0">
      <selection activeCell="E17" sqref="E17"/>
    </sheetView>
  </sheetViews>
  <sheetFormatPr defaultRowHeight="15" x14ac:dyDescent="0.25"/>
  <cols>
    <col min="1" max="1" width="3.5703125" bestFit="1" customWidth="1"/>
    <col min="2" max="2" width="40.140625" customWidth="1"/>
    <col min="3" max="3" width="59" customWidth="1"/>
  </cols>
  <sheetData>
    <row r="2" spans="1:3" x14ac:dyDescent="0.25">
      <c r="A2" s="38" t="s">
        <v>2</v>
      </c>
      <c r="B2" s="38"/>
      <c r="C2" s="38"/>
    </row>
    <row r="3" spans="1:3" ht="25.5" x14ac:dyDescent="0.25">
      <c r="A3" s="8" t="s">
        <v>0</v>
      </c>
      <c r="B3" s="8" t="s">
        <v>3</v>
      </c>
      <c r="C3" s="8" t="s">
        <v>4</v>
      </c>
    </row>
    <row r="4" spans="1:3" x14ac:dyDescent="0.25">
      <c r="A4" s="3">
        <v>1</v>
      </c>
      <c r="B4" s="3">
        <v>2</v>
      </c>
      <c r="C4" s="3">
        <v>3</v>
      </c>
    </row>
    <row r="5" spans="1:3" ht="24" customHeight="1" x14ac:dyDescent="0.25">
      <c r="A5" s="10">
        <v>1</v>
      </c>
      <c r="B5" s="14" t="s">
        <v>5</v>
      </c>
      <c r="C5" s="5" t="s">
        <v>67</v>
      </c>
    </row>
    <row r="6" spans="1:3" x14ac:dyDescent="0.25">
      <c r="A6" s="10">
        <v>2</v>
      </c>
      <c r="B6" s="14" t="s">
        <v>6</v>
      </c>
      <c r="C6" s="21" t="s">
        <v>48</v>
      </c>
    </row>
    <row r="7" spans="1:3" ht="30.75" customHeight="1" x14ac:dyDescent="0.25">
      <c r="A7" s="10">
        <v>3</v>
      </c>
      <c r="B7" s="14" t="s">
        <v>7</v>
      </c>
      <c r="C7" s="5" t="s">
        <v>76</v>
      </c>
    </row>
    <row r="8" spans="1:3" x14ac:dyDescent="0.25">
      <c r="A8" s="10">
        <v>4</v>
      </c>
      <c r="B8" s="14" t="s">
        <v>8</v>
      </c>
      <c r="C8" s="5" t="s">
        <v>88</v>
      </c>
    </row>
    <row r="9" spans="1:3" ht="65.25" customHeight="1" x14ac:dyDescent="0.25">
      <c r="A9" s="10">
        <v>5</v>
      </c>
      <c r="B9" s="14" t="s">
        <v>9</v>
      </c>
      <c r="C9" s="29" t="s">
        <v>45</v>
      </c>
    </row>
    <row r="10" spans="1:3" x14ac:dyDescent="0.25">
      <c r="A10" s="10">
        <v>6</v>
      </c>
      <c r="B10" s="14" t="s">
        <v>10</v>
      </c>
      <c r="C10" s="5" t="s">
        <v>89</v>
      </c>
    </row>
    <row r="11" spans="1:3" ht="29.25" customHeight="1" x14ac:dyDescent="0.25">
      <c r="A11" s="10">
        <v>7</v>
      </c>
      <c r="B11" s="14" t="s">
        <v>11</v>
      </c>
      <c r="C11" s="5" t="s">
        <v>45</v>
      </c>
    </row>
    <row r="12" spans="1:3" x14ac:dyDescent="0.25">
      <c r="A12" s="10">
        <v>8</v>
      </c>
      <c r="B12" s="14" t="s">
        <v>12</v>
      </c>
      <c r="C12" s="5" t="s">
        <v>84</v>
      </c>
    </row>
    <row r="13" spans="1:3" x14ac:dyDescent="0.25">
      <c r="A13" s="10" t="s">
        <v>13</v>
      </c>
      <c r="B13" s="14" t="s">
        <v>14</v>
      </c>
      <c r="C13" s="5" t="s">
        <v>90</v>
      </c>
    </row>
    <row r="14" spans="1:3" x14ac:dyDescent="0.25">
      <c r="A14" s="10" t="s">
        <v>15</v>
      </c>
      <c r="B14" s="14" t="s">
        <v>16</v>
      </c>
      <c r="C14" s="5" t="s">
        <v>45</v>
      </c>
    </row>
    <row r="15" spans="1:3" x14ac:dyDescent="0.25">
      <c r="A15" s="10" t="s">
        <v>17</v>
      </c>
      <c r="B15" s="14" t="s">
        <v>18</v>
      </c>
      <c r="C15" s="5" t="s">
        <v>45</v>
      </c>
    </row>
    <row r="16" spans="1:3" x14ac:dyDescent="0.25">
      <c r="A16" s="10" t="s">
        <v>19</v>
      </c>
      <c r="B16" s="14" t="s">
        <v>20</v>
      </c>
      <c r="C16" s="5" t="s">
        <v>45</v>
      </c>
    </row>
    <row r="17" spans="1:3" ht="41.25" customHeight="1" x14ac:dyDescent="0.25">
      <c r="A17" s="10">
        <v>9</v>
      </c>
      <c r="B17" s="15" t="s">
        <v>21</v>
      </c>
      <c r="C17" s="29" t="s">
        <v>68</v>
      </c>
    </row>
    <row r="18" spans="1:3" ht="38.25" x14ac:dyDescent="0.25">
      <c r="A18" s="10">
        <v>10</v>
      </c>
      <c r="B18" s="15" t="s">
        <v>22</v>
      </c>
      <c r="C18" s="29" t="s">
        <v>77</v>
      </c>
    </row>
    <row r="19" spans="1:3" ht="15.75" thickBot="1" x14ac:dyDescent="0.3">
      <c r="A19" s="12"/>
      <c r="B19" s="13"/>
      <c r="C19" s="11"/>
    </row>
    <row r="20" spans="1:3" ht="17.25" customHeight="1" x14ac:dyDescent="0.25">
      <c r="A20" s="35" t="s">
        <v>23</v>
      </c>
      <c r="B20" s="36"/>
      <c r="C20" s="37"/>
    </row>
    <row r="21" spans="1:3" ht="25.5" x14ac:dyDescent="0.25">
      <c r="A21" s="8" t="s">
        <v>0</v>
      </c>
      <c r="B21" s="8" t="s">
        <v>3</v>
      </c>
      <c r="C21" s="8" t="s">
        <v>4</v>
      </c>
    </row>
    <row r="22" spans="1:3" x14ac:dyDescent="0.25">
      <c r="A22" s="3">
        <v>1</v>
      </c>
      <c r="B22" s="3">
        <v>2</v>
      </c>
      <c r="C22" s="3">
        <v>3</v>
      </c>
    </row>
    <row r="23" spans="1:3" ht="25.5" x14ac:dyDescent="0.25">
      <c r="A23" s="10">
        <v>1</v>
      </c>
      <c r="B23" s="6" t="s">
        <v>24</v>
      </c>
      <c r="C23" s="5" t="str">
        <f>C5</f>
        <v>рудник Космурун</v>
      </c>
    </row>
    <row r="24" spans="1:3" ht="25.5" x14ac:dyDescent="0.25">
      <c r="A24" s="10">
        <v>2</v>
      </c>
      <c r="B24" s="6" t="s">
        <v>25</v>
      </c>
      <c r="C24" s="5" t="s">
        <v>78</v>
      </c>
    </row>
    <row r="27" spans="1:3" ht="15.75" x14ac:dyDescent="0.25">
      <c r="B27" s="30" t="s">
        <v>91</v>
      </c>
      <c r="C27" s="31"/>
    </row>
    <row r="28" spans="1:3" ht="15.75" x14ac:dyDescent="0.25">
      <c r="B28" s="30" t="s">
        <v>79</v>
      </c>
      <c r="C28" s="31"/>
    </row>
    <row r="29" spans="1:3" ht="15.75" x14ac:dyDescent="0.25">
      <c r="B29" s="30" t="s">
        <v>80</v>
      </c>
      <c r="C29" s="32" t="s">
        <v>92</v>
      </c>
    </row>
    <row r="30" spans="1:3" ht="15.75" x14ac:dyDescent="0.25">
      <c r="B30" s="31"/>
      <c r="C30" s="31"/>
    </row>
    <row r="31" spans="1:3" ht="15.75" x14ac:dyDescent="0.25">
      <c r="B31" s="31"/>
      <c r="C31" s="31"/>
    </row>
    <row r="32" spans="1:3" ht="15.75" x14ac:dyDescent="0.25">
      <c r="B32" s="33" t="s">
        <v>81</v>
      </c>
      <c r="C32" s="31"/>
    </row>
    <row r="33" spans="2:3" ht="15.75" x14ac:dyDescent="0.25">
      <c r="B33" s="33" t="s">
        <v>82</v>
      </c>
      <c r="C33" s="31"/>
    </row>
    <row r="34" spans="2:3" ht="15.75" x14ac:dyDescent="0.25">
      <c r="B34" s="34" t="s">
        <v>83</v>
      </c>
      <c r="C34" s="31"/>
    </row>
  </sheetData>
  <mergeCells count="2">
    <mergeCell ref="A20:C20"/>
    <mergeCell ref="A2:C2"/>
  </mergeCells>
  <hyperlinks>
    <hyperlink ref="B3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21"/>
  <sheetViews>
    <sheetView zoomScale="78" zoomScaleNormal="78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T28" sqref="T28"/>
    </sheetView>
  </sheetViews>
  <sheetFormatPr defaultColWidth="9.140625" defaultRowHeight="15" x14ac:dyDescent="0.25"/>
  <cols>
    <col min="1" max="1" width="9.140625" style="2"/>
    <col min="2" max="2" width="11.28515625" style="2" customWidth="1"/>
    <col min="3" max="3" width="14.7109375" style="2" customWidth="1"/>
    <col min="4" max="4" width="14.85546875" style="2" customWidth="1"/>
    <col min="5" max="5" width="27.7109375" style="2" customWidth="1"/>
    <col min="6" max="6" width="13.42578125" style="2" customWidth="1"/>
    <col min="7" max="9" width="13.140625" style="2" customWidth="1"/>
    <col min="10" max="10" width="12.42578125" style="2" customWidth="1"/>
    <col min="11" max="17" width="11.42578125" style="2" customWidth="1"/>
    <col min="18" max="18" width="13.5703125" style="2" customWidth="1"/>
    <col min="19" max="19" width="12.5703125" style="2" customWidth="1"/>
    <col min="20" max="23" width="11.42578125" style="2" customWidth="1"/>
    <col min="24" max="24" width="32.85546875" style="2" customWidth="1"/>
    <col min="25" max="16384" width="9.140625" style="2"/>
  </cols>
  <sheetData>
    <row r="2" spans="2:24" ht="19.5" customHeight="1" x14ac:dyDescent="0.25">
      <c r="B2" s="41" t="s">
        <v>26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</row>
    <row r="3" spans="2:24" ht="28.5" customHeight="1" x14ac:dyDescent="0.25">
      <c r="B3" s="44" t="s">
        <v>0</v>
      </c>
      <c r="C3" s="44" t="s">
        <v>27</v>
      </c>
      <c r="D3" s="44" t="s">
        <v>28</v>
      </c>
      <c r="E3" s="44" t="s">
        <v>29</v>
      </c>
      <c r="F3" s="39" t="s">
        <v>30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4" t="s">
        <v>31</v>
      </c>
    </row>
    <row r="4" spans="2:24" ht="37.5" customHeight="1" x14ac:dyDescent="0.25">
      <c r="B4" s="44"/>
      <c r="C4" s="44"/>
      <c r="D4" s="44"/>
      <c r="E4" s="44"/>
      <c r="F4" s="45" t="s">
        <v>56</v>
      </c>
      <c r="G4" s="45"/>
      <c r="H4" s="45" t="s">
        <v>57</v>
      </c>
      <c r="I4" s="45"/>
      <c r="J4" s="45" t="s">
        <v>58</v>
      </c>
      <c r="K4" s="45"/>
      <c r="L4" s="45" t="s">
        <v>59</v>
      </c>
      <c r="M4" s="45"/>
      <c r="N4" s="45" t="s">
        <v>60</v>
      </c>
      <c r="O4" s="45"/>
      <c r="P4" s="45" t="s">
        <v>61</v>
      </c>
      <c r="Q4" s="45"/>
      <c r="R4" s="45" t="s">
        <v>62</v>
      </c>
      <c r="S4" s="45"/>
      <c r="T4" s="45" t="s">
        <v>63</v>
      </c>
      <c r="U4" s="45"/>
      <c r="V4" s="46" t="s">
        <v>64</v>
      </c>
      <c r="W4" s="47"/>
      <c r="X4" s="44"/>
    </row>
    <row r="5" spans="2:24" ht="30.75" customHeight="1" x14ac:dyDescent="0.25">
      <c r="B5" s="44"/>
      <c r="C5" s="44"/>
      <c r="D5" s="44"/>
      <c r="E5" s="44"/>
      <c r="F5" s="3" t="s">
        <v>32</v>
      </c>
      <c r="G5" s="3" t="s">
        <v>33</v>
      </c>
      <c r="H5" s="23" t="s">
        <v>32</v>
      </c>
      <c r="I5" s="23" t="s">
        <v>33</v>
      </c>
      <c r="J5" s="3" t="s">
        <v>32</v>
      </c>
      <c r="K5" s="3" t="s">
        <v>33</v>
      </c>
      <c r="L5" s="23" t="s">
        <v>32</v>
      </c>
      <c r="M5" s="23" t="s">
        <v>33</v>
      </c>
      <c r="N5" s="23" t="s">
        <v>32</v>
      </c>
      <c r="O5" s="23" t="s">
        <v>33</v>
      </c>
      <c r="P5" s="23" t="s">
        <v>32</v>
      </c>
      <c r="Q5" s="23" t="s">
        <v>33</v>
      </c>
      <c r="R5" s="23" t="s">
        <v>32</v>
      </c>
      <c r="S5" s="23" t="s">
        <v>33</v>
      </c>
      <c r="T5" s="23" t="s">
        <v>32</v>
      </c>
      <c r="U5" s="23" t="s">
        <v>33</v>
      </c>
      <c r="V5" s="23" t="s">
        <v>32</v>
      </c>
      <c r="W5" s="23" t="s">
        <v>33</v>
      </c>
      <c r="X5" s="44"/>
    </row>
    <row r="6" spans="2:24" x14ac:dyDescent="0.25"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3">
        <v>12</v>
      </c>
      <c r="N6" s="23">
        <v>13</v>
      </c>
      <c r="O6" s="23">
        <v>14</v>
      </c>
      <c r="P6" s="23">
        <v>15</v>
      </c>
      <c r="Q6" s="23">
        <v>16</v>
      </c>
      <c r="R6" s="23">
        <v>17</v>
      </c>
      <c r="S6" s="23">
        <v>18</v>
      </c>
      <c r="T6" s="23">
        <v>19</v>
      </c>
      <c r="U6" s="23">
        <v>20</v>
      </c>
      <c r="V6" s="23">
        <v>21</v>
      </c>
      <c r="W6" s="23">
        <v>22</v>
      </c>
      <c r="X6" s="27">
        <v>23</v>
      </c>
    </row>
    <row r="7" spans="2:24" ht="23.25" hidden="1" customHeight="1" x14ac:dyDescent="0.25">
      <c r="B7" s="10"/>
      <c r="C7" s="4"/>
      <c r="D7" s="4"/>
      <c r="E7" s="17" t="s">
        <v>49</v>
      </c>
      <c r="F7" s="19">
        <f>0.1326*1000</f>
        <v>132.6</v>
      </c>
      <c r="G7" s="9">
        <v>0</v>
      </c>
      <c r="H7" s="9"/>
      <c r="I7" s="9">
        <v>0</v>
      </c>
      <c r="J7" s="9"/>
      <c r="K7" s="9">
        <v>0</v>
      </c>
      <c r="L7" s="9"/>
      <c r="M7" s="9">
        <v>0</v>
      </c>
      <c r="N7" s="9"/>
      <c r="O7" s="9">
        <v>0</v>
      </c>
      <c r="P7" s="9"/>
      <c r="Q7" s="9">
        <v>0</v>
      </c>
      <c r="R7" s="9"/>
      <c r="S7" s="9">
        <v>0</v>
      </c>
      <c r="T7" s="9"/>
      <c r="U7" s="9">
        <v>0</v>
      </c>
      <c r="V7" s="9"/>
      <c r="W7" s="9">
        <v>0</v>
      </c>
      <c r="X7" s="28" t="s">
        <v>47</v>
      </c>
    </row>
    <row r="8" spans="2:24" ht="16.5" hidden="1" customHeight="1" x14ac:dyDescent="0.25">
      <c r="B8" s="10"/>
      <c r="C8" s="4"/>
      <c r="D8" s="4"/>
      <c r="E8" s="17" t="s">
        <v>50</v>
      </c>
      <c r="F8" s="19">
        <f>0.00787*1000</f>
        <v>7.87</v>
      </c>
      <c r="G8" s="9">
        <v>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0</v>
      </c>
      <c r="P8" s="9"/>
      <c r="Q8" s="9">
        <v>0</v>
      </c>
      <c r="R8" s="9"/>
      <c r="S8" s="9">
        <v>0</v>
      </c>
      <c r="T8" s="9"/>
      <c r="U8" s="9">
        <v>0</v>
      </c>
      <c r="V8" s="9"/>
      <c r="W8" s="9">
        <v>0</v>
      </c>
      <c r="X8" s="28" t="s">
        <v>47</v>
      </c>
    </row>
    <row r="9" spans="2:24" ht="16.5" customHeight="1" x14ac:dyDescent="0.25">
      <c r="B9" s="22"/>
      <c r="C9" s="4" t="s">
        <v>86</v>
      </c>
      <c r="D9" s="9">
        <v>1</v>
      </c>
      <c r="E9" s="17" t="s">
        <v>71</v>
      </c>
      <c r="F9" s="19">
        <f>25.65972*1000</f>
        <v>25659.72</v>
      </c>
      <c r="G9" s="9">
        <v>0</v>
      </c>
      <c r="H9" s="9"/>
      <c r="I9" s="9">
        <v>0</v>
      </c>
      <c r="J9" s="9"/>
      <c r="K9" s="9">
        <v>0</v>
      </c>
      <c r="L9" s="9"/>
      <c r="M9" s="9"/>
      <c r="N9" s="9"/>
      <c r="O9" s="9">
        <v>0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v>0</v>
      </c>
      <c r="X9" s="28" t="s">
        <v>47</v>
      </c>
    </row>
    <row r="10" spans="2:24" x14ac:dyDescent="0.25">
      <c r="B10" s="9"/>
      <c r="C10" s="9" t="s">
        <v>85</v>
      </c>
      <c r="D10" s="9">
        <v>1</v>
      </c>
      <c r="E10" s="17" t="s">
        <v>72</v>
      </c>
      <c r="F10" s="9">
        <f>4.17158*1000</f>
        <v>4171.58</v>
      </c>
      <c r="G10" s="9">
        <v>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0</v>
      </c>
      <c r="R10" s="9"/>
      <c r="S10" s="9">
        <v>0</v>
      </c>
      <c r="T10" s="9"/>
      <c r="U10" s="9">
        <v>0</v>
      </c>
      <c r="V10" s="9"/>
      <c r="W10" s="9">
        <v>0</v>
      </c>
      <c r="X10" s="28" t="s">
        <v>47</v>
      </c>
    </row>
    <row r="11" spans="2:24" ht="30" hidden="1" x14ac:dyDescent="0.25">
      <c r="B11" s="9"/>
      <c r="C11" s="9"/>
      <c r="D11" s="9"/>
      <c r="E11" s="18" t="s">
        <v>51</v>
      </c>
      <c r="F11" s="9">
        <f>0.000036*1000</f>
        <v>3.6000000000000004E-2</v>
      </c>
      <c r="G11" s="9">
        <v>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0</v>
      </c>
      <c r="R11" s="9"/>
      <c r="S11" s="9">
        <v>0</v>
      </c>
      <c r="T11" s="9"/>
      <c r="U11" s="9">
        <v>0</v>
      </c>
      <c r="V11" s="9"/>
      <c r="W11" s="9">
        <v>0</v>
      </c>
      <c r="X11" s="28" t="s">
        <v>47</v>
      </c>
    </row>
    <row r="12" spans="2:24" ht="30" x14ac:dyDescent="0.25">
      <c r="B12" s="9"/>
      <c r="C12" s="9"/>
      <c r="D12" s="9">
        <v>1</v>
      </c>
      <c r="E12" s="17" t="s">
        <v>69</v>
      </c>
      <c r="F12" s="9"/>
      <c r="G12" s="9">
        <v>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0</v>
      </c>
      <c r="R12" s="9"/>
      <c r="S12" s="9">
        <v>0</v>
      </c>
      <c r="T12" s="9"/>
      <c r="U12" s="9">
        <v>0</v>
      </c>
      <c r="V12" s="9"/>
      <c r="W12" s="9">
        <v>0</v>
      </c>
      <c r="X12" s="28" t="s">
        <v>47</v>
      </c>
    </row>
    <row r="13" spans="2:24" hidden="1" x14ac:dyDescent="0.25">
      <c r="B13" s="9"/>
      <c r="C13" s="9"/>
      <c r="D13" s="9"/>
      <c r="E13" s="17" t="s">
        <v>70</v>
      </c>
      <c r="F13" s="9">
        <f>0.00163*1000</f>
        <v>1.63</v>
      </c>
      <c r="G13" s="9">
        <v>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0</v>
      </c>
      <c r="R13" s="9"/>
      <c r="S13" s="9">
        <v>0</v>
      </c>
      <c r="T13" s="9"/>
      <c r="U13" s="9">
        <v>0</v>
      </c>
      <c r="V13" s="9"/>
      <c r="W13" s="9">
        <v>0</v>
      </c>
      <c r="X13" s="28" t="s">
        <v>47</v>
      </c>
    </row>
    <row r="14" spans="2:24" x14ac:dyDescent="0.25">
      <c r="B14" s="9"/>
      <c r="C14" s="9" t="s">
        <v>85</v>
      </c>
      <c r="D14" s="9">
        <v>1</v>
      </c>
      <c r="E14" s="17" t="s">
        <v>73</v>
      </c>
      <c r="F14" s="9">
        <f>58.5899*1000</f>
        <v>58589.9</v>
      </c>
      <c r="G14" s="9">
        <v>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0</v>
      </c>
      <c r="R14" s="9"/>
      <c r="S14" s="9">
        <v>0</v>
      </c>
      <c r="T14" s="9"/>
      <c r="U14" s="9">
        <v>0</v>
      </c>
      <c r="V14" s="9"/>
      <c r="W14" s="9">
        <v>0</v>
      </c>
      <c r="X14" s="28" t="s">
        <v>47</v>
      </c>
    </row>
    <row r="15" spans="2:24" ht="32.25" hidden="1" customHeight="1" x14ac:dyDescent="0.25">
      <c r="B15" s="9"/>
      <c r="C15" s="9"/>
      <c r="D15" s="9"/>
      <c r="E15" s="17" t="s">
        <v>52</v>
      </c>
      <c r="F15" s="9">
        <f>0.00419*1000</f>
        <v>4.1900000000000004</v>
      </c>
      <c r="G15" s="9">
        <v>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0</v>
      </c>
      <c r="R15" s="9"/>
      <c r="S15" s="9">
        <v>0</v>
      </c>
      <c r="T15" s="9"/>
      <c r="U15" s="9">
        <v>0</v>
      </c>
      <c r="V15" s="9"/>
      <c r="W15" s="9">
        <v>0</v>
      </c>
      <c r="X15" s="28" t="s">
        <v>47</v>
      </c>
    </row>
    <row r="16" spans="2:24" ht="32.25" customHeight="1" x14ac:dyDescent="0.25">
      <c r="B16" s="9"/>
      <c r="C16" s="9"/>
      <c r="D16" s="9">
        <v>6</v>
      </c>
      <c r="E16" s="17" t="s">
        <v>53</v>
      </c>
      <c r="F16" s="9">
        <f>0.0045*1000</f>
        <v>4.5</v>
      </c>
      <c r="G16" s="9">
        <v>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0</v>
      </c>
      <c r="R16" s="9"/>
      <c r="S16" s="9">
        <v>0</v>
      </c>
      <c r="T16" s="9"/>
      <c r="U16" s="9">
        <v>0</v>
      </c>
      <c r="V16" s="9"/>
      <c r="W16" s="9">
        <v>0</v>
      </c>
      <c r="X16" s="28" t="s">
        <v>47</v>
      </c>
    </row>
    <row r="17" spans="2:24" ht="20.25" hidden="1" customHeight="1" x14ac:dyDescent="0.25">
      <c r="B17" s="9"/>
      <c r="C17" s="9"/>
      <c r="D17" s="9"/>
      <c r="E17" s="17" t="s">
        <v>54</v>
      </c>
      <c r="F17" s="9">
        <f>0.00692*1000</f>
        <v>6.92</v>
      </c>
      <c r="G17" s="9">
        <v>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0</v>
      </c>
      <c r="R17" s="9"/>
      <c r="S17" s="9">
        <v>0</v>
      </c>
      <c r="T17" s="9"/>
      <c r="U17" s="9">
        <v>0</v>
      </c>
      <c r="V17" s="9"/>
      <c r="W17" s="9">
        <v>0</v>
      </c>
      <c r="X17" s="28" t="s">
        <v>47</v>
      </c>
    </row>
    <row r="18" spans="2:24" hidden="1" x14ac:dyDescent="0.25">
      <c r="B18" s="9"/>
      <c r="C18" s="9"/>
      <c r="D18" s="9"/>
      <c r="E18" s="4" t="s">
        <v>55</v>
      </c>
      <c r="F18" s="9">
        <f>0.58*1000</f>
        <v>580</v>
      </c>
      <c r="G18" s="9">
        <v>0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0</v>
      </c>
      <c r="R18" s="9"/>
      <c r="S18" s="9">
        <v>0</v>
      </c>
      <c r="T18" s="9"/>
      <c r="U18" s="9">
        <v>0</v>
      </c>
      <c r="V18" s="9"/>
      <c r="W18" s="9">
        <v>0</v>
      </c>
      <c r="X18" s="28" t="s">
        <v>47</v>
      </c>
    </row>
    <row r="19" spans="2:24" ht="45" x14ac:dyDescent="0.25">
      <c r="B19" s="9"/>
      <c r="C19" s="9"/>
      <c r="D19" s="9">
        <v>6</v>
      </c>
      <c r="E19" s="4" t="s">
        <v>74</v>
      </c>
      <c r="F19" s="9">
        <f>191.77522*1000</f>
        <v>191775.22</v>
      </c>
      <c r="G19" s="9">
        <v>0</v>
      </c>
      <c r="H19" s="9">
        <f>244.0466*1000</f>
        <v>244046.6</v>
      </c>
      <c r="I19" s="9">
        <v>0</v>
      </c>
      <c r="J19" s="9">
        <f>0.1692*1000</f>
        <v>169.2</v>
      </c>
      <c r="K19" s="9">
        <v>0</v>
      </c>
      <c r="L19" s="9">
        <f>5.6914*1000</f>
        <v>5691.4</v>
      </c>
      <c r="M19" s="9">
        <v>0</v>
      </c>
      <c r="N19" s="9">
        <f>54.456*1000</f>
        <v>54456</v>
      </c>
      <c r="O19" s="9">
        <v>0</v>
      </c>
      <c r="P19" s="9">
        <f>0.0484*1000</f>
        <v>48.4</v>
      </c>
      <c r="Q19" s="9">
        <v>0</v>
      </c>
      <c r="R19" s="9">
        <f>0.279*1000</f>
        <v>279</v>
      </c>
      <c r="S19" s="9">
        <v>0</v>
      </c>
      <c r="T19" s="9">
        <f>0.00481*1000</f>
        <v>4.8099999999999996</v>
      </c>
      <c r="U19" s="9">
        <v>0</v>
      </c>
      <c r="V19" s="9">
        <f>3.748*1000</f>
        <v>3748</v>
      </c>
      <c r="W19" s="9">
        <v>0</v>
      </c>
      <c r="X19" s="28" t="s">
        <v>47</v>
      </c>
    </row>
    <row r="20" spans="2:24" ht="22.5" customHeight="1" x14ac:dyDescent="0.25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2:24" ht="26.25" customHeight="1" x14ac:dyDescent="0.25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</row>
  </sheetData>
  <mergeCells count="18">
    <mergeCell ref="H4:I4"/>
    <mergeCell ref="B20:X20"/>
    <mergeCell ref="B21:X21"/>
    <mergeCell ref="F3:W3"/>
    <mergeCell ref="B2:X2"/>
    <mergeCell ref="E3:E5"/>
    <mergeCell ref="J4:K4"/>
    <mergeCell ref="F4:G4"/>
    <mergeCell ref="B3:B5"/>
    <mergeCell ref="C3:C5"/>
    <mergeCell ref="D3:D5"/>
    <mergeCell ref="L4:M4"/>
    <mergeCell ref="N4:O4"/>
    <mergeCell ref="P4:Q4"/>
    <mergeCell ref="R4:S4"/>
    <mergeCell ref="T4:U4"/>
    <mergeCell ref="X3:X5"/>
    <mergeCell ref="V4:W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F34" sqref="F34"/>
    </sheetView>
  </sheetViews>
  <sheetFormatPr defaultColWidth="9.140625" defaultRowHeight="15" x14ac:dyDescent="0.25"/>
  <cols>
    <col min="1" max="2" width="9.140625" style="2"/>
    <col min="3" max="3" width="12.140625" style="2" customWidth="1"/>
    <col min="4" max="4" width="10.85546875" style="2" customWidth="1"/>
    <col min="5" max="5" width="14.85546875" style="2" customWidth="1"/>
    <col min="6" max="6" width="14" style="2" customWidth="1"/>
    <col min="7" max="7" width="16.28515625" style="2" customWidth="1"/>
    <col min="8" max="8" width="27.5703125" style="2" customWidth="1"/>
    <col min="9" max="16384" width="9.140625" style="2"/>
  </cols>
  <sheetData>
    <row r="2" spans="2:8" ht="15.75" customHeight="1" x14ac:dyDescent="0.25">
      <c r="B2" s="41" t="s">
        <v>34</v>
      </c>
      <c r="C2" s="42"/>
      <c r="D2" s="42"/>
      <c r="E2" s="42"/>
      <c r="F2" s="42"/>
      <c r="G2" s="42"/>
      <c r="H2" s="42"/>
    </row>
    <row r="3" spans="2:8" ht="23.25" customHeight="1" x14ac:dyDescent="0.25">
      <c r="B3" s="45" t="s">
        <v>0</v>
      </c>
      <c r="C3" s="45" t="s">
        <v>27</v>
      </c>
      <c r="D3" s="45" t="s">
        <v>28</v>
      </c>
      <c r="E3" s="45" t="s">
        <v>29</v>
      </c>
      <c r="F3" s="55"/>
      <c r="G3" s="56"/>
      <c r="H3" s="52" t="s">
        <v>31</v>
      </c>
    </row>
    <row r="4" spans="2:8" ht="25.5" customHeight="1" x14ac:dyDescent="0.25">
      <c r="B4" s="45"/>
      <c r="C4" s="45"/>
      <c r="D4" s="45"/>
      <c r="E4" s="45"/>
      <c r="F4" s="45" t="s">
        <v>75</v>
      </c>
      <c r="G4" s="45"/>
      <c r="H4" s="53"/>
    </row>
    <row r="5" spans="2:8" ht="49.5" customHeight="1" x14ac:dyDescent="0.25">
      <c r="B5" s="45"/>
      <c r="C5" s="45"/>
      <c r="D5" s="45"/>
      <c r="E5" s="45"/>
      <c r="F5" s="26" t="s">
        <v>32</v>
      </c>
      <c r="G5" s="26" t="s">
        <v>33</v>
      </c>
      <c r="H5" s="54"/>
    </row>
    <row r="6" spans="2:8" x14ac:dyDescent="0.25">
      <c r="B6" s="3">
        <v>1</v>
      </c>
      <c r="C6" s="3">
        <v>2</v>
      </c>
      <c r="D6" s="3">
        <v>3</v>
      </c>
      <c r="E6" s="3">
        <v>4</v>
      </c>
      <c r="F6" s="26">
        <v>7</v>
      </c>
      <c r="G6" s="26">
        <v>8</v>
      </c>
      <c r="H6" s="3">
        <v>9</v>
      </c>
    </row>
    <row r="7" spans="2:8" x14ac:dyDescent="0.25">
      <c r="B7" s="46" t="s">
        <v>87</v>
      </c>
      <c r="C7" s="51"/>
      <c r="D7" s="51"/>
      <c r="E7" s="51"/>
      <c r="F7" s="51"/>
      <c r="G7" s="51"/>
      <c r="H7" s="47"/>
    </row>
  </sheetData>
  <mergeCells count="9">
    <mergeCell ref="B7:H7"/>
    <mergeCell ref="H3:H5"/>
    <mergeCell ref="B2:H2"/>
    <mergeCell ref="B3:B5"/>
    <mergeCell ref="C3:C5"/>
    <mergeCell ref="D3:D5"/>
    <mergeCell ref="E3:E5"/>
    <mergeCell ref="F3:G3"/>
    <mergeCell ref="F4:G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22" sqref="E22"/>
    </sheetView>
  </sheetViews>
  <sheetFormatPr defaultColWidth="9.140625" defaultRowHeight="15" x14ac:dyDescent="0.25"/>
  <cols>
    <col min="1" max="2" width="9.140625" style="7"/>
    <col min="3" max="3" width="25.28515625" style="7" customWidth="1"/>
    <col min="4" max="4" width="20.28515625" style="7" customWidth="1"/>
    <col min="5" max="5" width="18.5703125" style="7" customWidth="1"/>
    <col min="6" max="6" width="17.28515625" style="7" customWidth="1"/>
    <col min="7" max="16384" width="9.140625" style="7"/>
  </cols>
  <sheetData>
    <row r="3" spans="2:6" x14ac:dyDescent="0.25">
      <c r="B3" s="57" t="s">
        <v>35</v>
      </c>
      <c r="C3" s="57"/>
      <c r="D3" s="57"/>
      <c r="E3" s="57"/>
      <c r="F3" s="57"/>
    </row>
    <row r="4" spans="2:6" ht="43.5" x14ac:dyDescent="0.25">
      <c r="B4" s="5" t="s">
        <v>1</v>
      </c>
      <c r="C4" s="3" t="s">
        <v>42</v>
      </c>
      <c r="D4" s="3" t="s">
        <v>46</v>
      </c>
      <c r="E4" s="3" t="s">
        <v>43</v>
      </c>
      <c r="F4" s="3" t="s">
        <v>44</v>
      </c>
    </row>
    <row r="5" spans="2:6" x14ac:dyDescent="0.25">
      <c r="B5" s="5" t="s">
        <v>45</v>
      </c>
      <c r="C5" s="5" t="s">
        <v>45</v>
      </c>
      <c r="D5" s="5" t="s">
        <v>45</v>
      </c>
      <c r="E5" s="5" t="s">
        <v>45</v>
      </c>
      <c r="F5" s="5" t="s">
        <v>45</v>
      </c>
    </row>
    <row r="6" spans="2:6" ht="14.25" customHeight="1" x14ac:dyDescent="0.25">
      <c r="B6" s="48"/>
      <c r="C6" s="49"/>
      <c r="D6" s="49"/>
      <c r="E6" s="49"/>
      <c r="F6" s="5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tabSelected="1" zoomScale="68" zoomScaleNormal="68" workbookViewId="0">
      <selection activeCell="G13" sqref="G13"/>
    </sheetView>
  </sheetViews>
  <sheetFormatPr defaultRowHeight="15" x14ac:dyDescent="0.25"/>
  <cols>
    <col min="3" max="3" width="26.5703125" customWidth="1"/>
    <col min="4" max="4" width="16.85546875" customWidth="1"/>
    <col min="5" max="5" width="17.140625" customWidth="1"/>
    <col min="6" max="6" width="17.42578125" customWidth="1"/>
    <col min="7" max="7" width="15.85546875" customWidth="1"/>
  </cols>
  <sheetData>
    <row r="2" spans="2:7" ht="15" customHeight="1" x14ac:dyDescent="0.25">
      <c r="B2" s="41" t="s">
        <v>36</v>
      </c>
      <c r="C2" s="42"/>
      <c r="D2" s="42"/>
      <c r="E2" s="42"/>
      <c r="F2" s="42"/>
      <c r="G2" s="42"/>
    </row>
    <row r="3" spans="2:7" ht="51" x14ac:dyDescent="0.25">
      <c r="B3" s="5" t="s">
        <v>1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</row>
    <row r="4" spans="2:7" x14ac:dyDescent="0.25">
      <c r="B4" s="20"/>
      <c r="C4" s="4" t="s">
        <v>66</v>
      </c>
      <c r="D4" s="9">
        <v>44555520</v>
      </c>
      <c r="E4" s="24" t="s">
        <v>65</v>
      </c>
      <c r="F4" s="5" t="s">
        <v>45</v>
      </c>
      <c r="G4" s="59">
        <v>61643118.799999997</v>
      </c>
    </row>
    <row r="5" spans="2:7" x14ac:dyDescent="0.25">
      <c r="B5" s="10"/>
      <c r="C5" s="4"/>
      <c r="D5" s="4"/>
      <c r="E5" s="25"/>
      <c r="F5" s="4"/>
      <c r="G5" s="4"/>
    </row>
    <row r="6" spans="2:7" ht="18.75" customHeight="1" x14ac:dyDescent="0.25">
      <c r="B6" s="58"/>
      <c r="C6" s="58"/>
      <c r="D6" s="58"/>
      <c r="E6" s="58"/>
      <c r="F6" s="58"/>
      <c r="G6" s="58"/>
    </row>
    <row r="7" spans="2:7" ht="18.75" x14ac:dyDescent="0.25">
      <c r="B7" s="1"/>
    </row>
  </sheetData>
  <autoFilter ref="E2:E19"/>
  <mergeCells count="2">
    <mergeCell ref="B6:G6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Кос</vt:lpstr>
      <vt:lpstr> выбр Кос</vt:lpstr>
      <vt:lpstr>сброс Кос</vt:lpstr>
      <vt:lpstr> сточн водах Кос</vt:lpstr>
      <vt:lpstr>отх Кос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2023-03-20T07:40:32Z</dcterms:modified>
</cp:coreProperties>
</file>